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20680" activeTab="0"/>
  </bookViews>
  <sheets>
    <sheet name="Sheet 1" sheetId="1" r:id="rId1"/>
  </sheets>
  <externalReferences>
    <externalReference r:id="rId4"/>
  </externalReferences>
  <definedNames>
    <definedName name="_xlnm.Print_Area" localSheetId="0">'Sheet 1'!$A$1:$F$106</definedName>
    <definedName name="_xlnm.Print_Titles" localSheetId="0">'Sheet 1'!$1:$4</definedName>
  </definedNames>
  <calcPr fullCalcOnLoad="1"/>
</workbook>
</file>

<file path=xl/sharedStrings.xml><?xml version="1.0" encoding="utf-8"?>
<sst xmlns="http://schemas.openxmlformats.org/spreadsheetml/2006/main" count="83" uniqueCount="76">
  <si>
    <t>Expenses</t>
  </si>
  <si>
    <t>Total Expenses</t>
  </si>
  <si>
    <t>Beginning Cash Balance</t>
  </si>
  <si>
    <t>Revenue</t>
  </si>
  <si>
    <t>Fundraising</t>
  </si>
  <si>
    <t>Total Fundraising Expenses</t>
  </si>
  <si>
    <t>Willow Grove Educational Foundation</t>
  </si>
  <si>
    <t>Total Strategic Planning</t>
  </si>
  <si>
    <t xml:space="preserve">Insurance </t>
  </si>
  <si>
    <t>Total School Materials</t>
  </si>
  <si>
    <t>Strategic Planning</t>
  </si>
  <si>
    <t>Postage</t>
  </si>
  <si>
    <t>Carry-Forward</t>
  </si>
  <si>
    <t xml:space="preserve"> </t>
  </si>
  <si>
    <t>Golf Tournament</t>
  </si>
  <si>
    <t>Dinner Nights</t>
  </si>
  <si>
    <t>Holiday Boutique</t>
  </si>
  <si>
    <t>Grizzly Growth Fund</t>
  </si>
  <si>
    <t>Corporate Matching</t>
  </si>
  <si>
    <t>Amazon Contributions</t>
  </si>
  <si>
    <t>Business Registration Fees</t>
  </si>
  <si>
    <t>Computer resource assistant</t>
  </si>
  <si>
    <t xml:space="preserve">RazKids subscriptions </t>
  </si>
  <si>
    <t>Library replenishment</t>
  </si>
  <si>
    <t>Projector Bulbs</t>
  </si>
  <si>
    <t xml:space="preserve">Print Toner Cartridges for Learning Malls </t>
  </si>
  <si>
    <t>Classroom expense reimbursement</t>
  </si>
  <si>
    <t>General fund school supplies</t>
  </si>
  <si>
    <t>Administrative</t>
  </si>
  <si>
    <t>Tax Preparation</t>
  </si>
  <si>
    <t>Printing and copying</t>
  </si>
  <si>
    <t>Total Administrative Expenses</t>
  </si>
  <si>
    <t>Projected Ending Cash Balance</t>
  </si>
  <si>
    <t>Increase (Decrease)</t>
  </si>
  <si>
    <t> Net Cash Flow</t>
  </si>
  <si>
    <t>Operating account</t>
  </si>
  <si>
    <t>Long term reserve</t>
  </si>
  <si>
    <t>Operating Account Balance</t>
  </si>
  <si>
    <t>Total  Revenue</t>
  </si>
  <si>
    <t>Friends of Foundation</t>
  </si>
  <si>
    <t>2014-2015 Budget</t>
  </si>
  <si>
    <t>Kindergarten instructional aides (3)</t>
  </si>
  <si>
    <t>Music instructor</t>
  </si>
  <si>
    <t>Physical Education instructor</t>
  </si>
  <si>
    <t>Total Specialized Instruction</t>
  </si>
  <si>
    <t>Science, Technology, Engineering and Math Programs</t>
  </si>
  <si>
    <t>Specialized Instruction</t>
  </si>
  <si>
    <t>Excelling student math impact teacher (1)</t>
  </si>
  <si>
    <t>Engineering impact teacher (1)</t>
  </si>
  <si>
    <t>Science materials and instructor</t>
  </si>
  <si>
    <t>Total Science, Technology, Engineering &amp; Math</t>
  </si>
  <si>
    <t>Stationery and supplies</t>
  </si>
  <si>
    <t>Hospitality</t>
  </si>
  <si>
    <t>Other Expenses</t>
  </si>
  <si>
    <t>Total Other Expenses</t>
  </si>
  <si>
    <t>Bank charges</t>
  </si>
  <si>
    <t>School Materials</t>
  </si>
  <si>
    <t>Physical education equipment replenishment</t>
  </si>
  <si>
    <t>Literacy and Educational Enrichment</t>
  </si>
  <si>
    <t>BrainPop</t>
  </si>
  <si>
    <t>Total Literacy and Educational Enrichment</t>
  </si>
  <si>
    <t>Website and IT fees</t>
  </si>
  <si>
    <t xml:space="preserve">2008-2014 Contribution to Long-Term Reserve </t>
  </si>
  <si>
    <t xml:space="preserve">Leveled readers </t>
  </si>
  <si>
    <t>School Supply Kits</t>
  </si>
  <si>
    <t xml:space="preserve">Casino Night </t>
  </si>
  <si>
    <t xml:space="preserve">Jamba Juice </t>
  </si>
  <si>
    <t>07/1/15-06/30/16</t>
  </si>
  <si>
    <t>Casino Night</t>
  </si>
  <si>
    <t>Grade level impact teachers (5)</t>
  </si>
  <si>
    <t>Teacher Continuing Education</t>
  </si>
  <si>
    <t>Accounting software</t>
  </si>
  <si>
    <t>2015-2016 Contribution to Long-Term Reserve</t>
  </si>
  <si>
    <t>Laptop computers</t>
  </si>
  <si>
    <t>Program Support</t>
  </si>
  <si>
    <t>Shed Maintenance/Storage Supplies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</si>
</sst>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-yy;@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&quot;$&quot;* #,##0_);_(&quot;$&quot;* \(#,##0\);_(&quot;$&quot;* &quot;-&quot;??_);_(@_)"/>
    <numFmt numFmtId="180" formatCode="_(* #,##0_);_(* \(#,##0\);_(* &quot;-&quot;??_);_(@_)"/>
    <numFmt numFmtId="181" formatCode="_(* #,##0.0_);_(* \(#,##0.0\);_(* &quot;-&quot;??_);_(@_)"/>
    <numFmt numFmtId="182" formatCode="0.0"/>
    <numFmt numFmtId="183" formatCode="_(&quot;$&quot;* #,##0.0_);_(&quot;$&quot;* \(#,##0.0\);_(&quot;$&quot;* &quot;-&quot;??_);_(@_)"/>
    <numFmt numFmtId="184" formatCode="&quot;$&quot;#,##0"/>
    <numFmt numFmtId="185" formatCode="0.000000"/>
  </numFmts>
  <fonts count="52">
    <font>
      <sz val="10"/>
      <name val="Arial"/>
      <family val="0"/>
    </font>
    <font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b/>
      <sz val="8.5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sz val="8.5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Verdana"/>
      <family val="2"/>
    </font>
    <font>
      <sz val="10"/>
      <color theme="0"/>
      <name val="Verdana"/>
      <family val="2"/>
    </font>
    <font>
      <sz val="8.5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4" fontId="6" fillId="0" borderId="0" xfId="44" applyNumberFormat="1" applyFont="1" applyAlignment="1">
      <alignment horizontal="right"/>
    </xf>
    <xf numFmtId="4" fontId="5" fillId="0" borderId="0" xfId="44" applyNumberFormat="1" applyFont="1" applyAlignment="1">
      <alignment horizontal="right"/>
    </xf>
    <xf numFmtId="4" fontId="5" fillId="0" borderId="10" xfId="44" applyNumberFormat="1" applyFont="1" applyBorder="1" applyAlignment="1">
      <alignment horizontal="right"/>
    </xf>
    <xf numFmtId="4" fontId="2" fillId="0" borderId="0" xfId="44" applyNumberFormat="1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44" applyNumberFormat="1" applyFont="1" applyBorder="1" applyAlignment="1">
      <alignment horizontal="right"/>
    </xf>
    <xf numFmtId="9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4" fontId="6" fillId="0" borderId="11" xfId="44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4" fontId="12" fillId="0" borderId="0" xfId="44" applyNumberFormat="1" applyFont="1" applyAlignment="1">
      <alignment horizontal="center" wrapText="1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4" fontId="6" fillId="33" borderId="0" xfId="44" applyNumberFormat="1" applyFont="1" applyFill="1" applyAlignment="1">
      <alignment horizontal="right"/>
    </xf>
    <xf numFmtId="4" fontId="7" fillId="33" borderId="0" xfId="44" applyNumberFormat="1" applyFont="1" applyFill="1" applyAlignment="1">
      <alignment horizontal="right"/>
    </xf>
    <xf numFmtId="0" fontId="10" fillId="0" borderId="0" xfId="0" applyFont="1" applyAlignment="1">
      <alignment/>
    </xf>
    <xf numFmtId="171" fontId="10" fillId="0" borderId="0" xfId="42" applyFont="1" applyAlignment="1">
      <alignment/>
    </xf>
    <xf numFmtId="0" fontId="6" fillId="0" borderId="11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171" fontId="6" fillId="0" borderId="0" xfId="42" applyFont="1" applyFill="1" applyAlignment="1">
      <alignment horizontal="right"/>
    </xf>
    <xf numFmtId="0" fontId="2" fillId="33" borderId="0" xfId="0" applyFont="1" applyFill="1" applyAlignment="1">
      <alignment/>
    </xf>
    <xf numFmtId="4" fontId="2" fillId="33" borderId="0" xfId="44" applyNumberFormat="1" applyFont="1" applyFill="1" applyAlignment="1">
      <alignment horizontal="right"/>
    </xf>
    <xf numFmtId="0" fontId="5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wrapText="1"/>
    </xf>
    <xf numFmtId="4" fontId="10" fillId="0" borderId="0" xfId="44" applyNumberFormat="1" applyFont="1" applyAlignment="1">
      <alignment horizontal="right"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4" fontId="49" fillId="33" borderId="0" xfId="44" applyNumberFormat="1" applyFont="1" applyFill="1" applyAlignment="1">
      <alignment horizontal="right"/>
    </xf>
    <xf numFmtId="4" fontId="5" fillId="34" borderId="0" xfId="44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12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12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ber\Library\Containers\com.apple.mail\Data\Library\Mail%20Downloads\6A3135AA-A072-4ED8-84DC-205DCB071A11\Working%20Budg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ckBooks Export Tips"/>
      <sheetName val="Balance Sheet"/>
      <sheetName val="Working Budget"/>
    </sheetNames>
    <sheetDataSet>
      <sheetData sheetId="1">
        <row r="7">
          <cell r="E7">
            <v>29867.39</v>
          </cell>
        </row>
        <row r="10">
          <cell r="E10">
            <v>151996.41</v>
          </cell>
        </row>
      </sheetData>
      <sheetData sheetId="2">
        <row r="5">
          <cell r="N5">
            <v>75000</v>
          </cell>
        </row>
        <row r="7">
          <cell r="N7">
            <v>2000</v>
          </cell>
        </row>
        <row r="10">
          <cell r="N10">
            <v>2600</v>
          </cell>
        </row>
        <row r="11">
          <cell r="N11">
            <v>13000</v>
          </cell>
        </row>
        <row r="12">
          <cell r="N12">
            <v>63000</v>
          </cell>
        </row>
        <row r="19">
          <cell r="N19">
            <v>5500</v>
          </cell>
        </row>
        <row r="20">
          <cell r="N20">
            <v>35000</v>
          </cell>
        </row>
        <row r="31">
          <cell r="N31">
            <v>100000</v>
          </cell>
        </row>
        <row r="34">
          <cell r="N34">
            <v>2700</v>
          </cell>
        </row>
        <row r="39">
          <cell r="N39">
            <v>2200</v>
          </cell>
        </row>
        <row r="41">
          <cell r="N41">
            <v>2200</v>
          </cell>
        </row>
        <row r="46">
          <cell r="N46">
            <v>300</v>
          </cell>
        </row>
        <row r="47">
          <cell r="N47">
            <v>100</v>
          </cell>
        </row>
        <row r="50">
          <cell r="N50">
            <v>500</v>
          </cell>
        </row>
        <row r="51">
          <cell r="N51">
            <v>750</v>
          </cell>
        </row>
        <row r="52">
          <cell r="N52">
            <v>480</v>
          </cell>
        </row>
        <row r="53">
          <cell r="N53">
            <v>50</v>
          </cell>
        </row>
        <row r="54">
          <cell r="N54">
            <v>200</v>
          </cell>
        </row>
        <row r="55">
          <cell r="N55">
            <v>100</v>
          </cell>
        </row>
        <row r="56">
          <cell r="N56">
            <v>1400</v>
          </cell>
        </row>
        <row r="57">
          <cell r="N57">
            <v>400</v>
          </cell>
        </row>
        <row r="62">
          <cell r="N62">
            <v>30000</v>
          </cell>
        </row>
        <row r="69">
          <cell r="N69">
            <v>100</v>
          </cell>
        </row>
        <row r="73">
          <cell r="N73">
            <v>2700</v>
          </cell>
        </row>
        <row r="88">
          <cell r="N88">
            <v>47000</v>
          </cell>
        </row>
        <row r="91">
          <cell r="N91">
            <v>1500</v>
          </cell>
        </row>
        <row r="98">
          <cell r="N98">
            <v>3000</v>
          </cell>
        </row>
        <row r="99">
          <cell r="N99">
            <v>50</v>
          </cell>
        </row>
        <row r="102">
          <cell r="N102">
            <v>2100</v>
          </cell>
        </row>
        <row r="103">
          <cell r="N103">
            <v>2500</v>
          </cell>
        </row>
        <row r="104">
          <cell r="N104">
            <v>1000</v>
          </cell>
        </row>
        <row r="105">
          <cell r="N105">
            <v>1400</v>
          </cell>
        </row>
        <row r="108">
          <cell r="N108">
            <v>5250</v>
          </cell>
        </row>
        <row r="109">
          <cell r="N109">
            <v>2000</v>
          </cell>
        </row>
        <row r="110">
          <cell r="N110">
            <v>1000</v>
          </cell>
        </row>
        <row r="111">
          <cell r="N111">
            <v>500</v>
          </cell>
        </row>
        <row r="112">
          <cell r="N112">
            <v>1000</v>
          </cell>
        </row>
        <row r="115">
          <cell r="N115">
            <v>50000</v>
          </cell>
        </row>
        <row r="116">
          <cell r="N116">
            <v>18300</v>
          </cell>
        </row>
        <row r="117">
          <cell r="N117">
            <v>15500</v>
          </cell>
        </row>
        <row r="118">
          <cell r="N118">
            <v>15000</v>
          </cell>
        </row>
        <row r="121">
          <cell r="N121">
            <v>5500</v>
          </cell>
        </row>
        <row r="123">
          <cell r="N123">
            <v>20000</v>
          </cell>
        </row>
        <row r="127">
          <cell r="N127">
            <v>2500</v>
          </cell>
        </row>
        <row r="128">
          <cell r="N128">
            <v>65000</v>
          </cell>
        </row>
        <row r="129">
          <cell r="N129">
            <v>36100</v>
          </cell>
        </row>
        <row r="130">
          <cell r="N130">
            <v>14000</v>
          </cell>
        </row>
        <row r="131">
          <cell r="N131">
            <v>12700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showGridLines="0" tabSelected="1" zoomScale="145" zoomScaleNormal="145" workbookViewId="0" topLeftCell="A57">
      <selection activeCell="E108" sqref="E108"/>
    </sheetView>
  </sheetViews>
  <sheetFormatPr defaultColWidth="8.8515625" defaultRowHeight="12.75"/>
  <cols>
    <col min="1" max="1" width="11.140625" style="2" customWidth="1"/>
    <col min="2" max="2" width="10.28125" style="2" customWidth="1"/>
    <col min="3" max="3" width="39.140625" style="2" customWidth="1"/>
    <col min="4" max="4" width="11.421875" style="2" customWidth="1"/>
    <col min="5" max="5" width="12.7109375" style="15" bestFit="1" customWidth="1"/>
    <col min="6" max="6" width="16.00390625" style="2" customWidth="1"/>
    <col min="7" max="7" width="14.28125" style="2" customWidth="1"/>
    <col min="8" max="16384" width="8.8515625" style="2" customWidth="1"/>
  </cols>
  <sheetData>
    <row r="1" spans="2:5" s="1" customFormat="1" ht="19.5">
      <c r="B1" s="55" t="s">
        <v>6</v>
      </c>
      <c r="C1" s="55"/>
      <c r="D1" s="55"/>
      <c r="E1" s="55"/>
    </row>
    <row r="2" spans="2:5" s="1" customFormat="1" ht="19.5">
      <c r="B2" s="55" t="s">
        <v>40</v>
      </c>
      <c r="C2" s="55"/>
      <c r="D2" s="55"/>
      <c r="E2" s="55"/>
    </row>
    <row r="3" spans="1:5" s="1" customFormat="1" ht="12" customHeight="1">
      <c r="A3" s="2"/>
      <c r="B3" s="56"/>
      <c r="C3" s="57"/>
      <c r="D3" s="57"/>
      <c r="E3" s="57"/>
    </row>
    <row r="4" spans="2:5" ht="24">
      <c r="B4" s="4"/>
      <c r="C4" s="5"/>
      <c r="D4" s="5"/>
      <c r="E4" s="28" t="s">
        <v>67</v>
      </c>
    </row>
    <row r="5" spans="2:5" ht="12.75">
      <c r="B5" s="4"/>
      <c r="C5" s="5"/>
      <c r="D5" s="5"/>
      <c r="E5" s="28"/>
    </row>
    <row r="6" spans="2:5" ht="12.75">
      <c r="B6" s="4"/>
      <c r="C6" s="5"/>
      <c r="D6" s="5"/>
      <c r="E6" s="12" t="s">
        <v>13</v>
      </c>
    </row>
    <row r="7" spans="2:5" ht="12.75">
      <c r="B7" s="29" t="s">
        <v>12</v>
      </c>
      <c r="C7" s="30"/>
      <c r="D7" s="29"/>
      <c r="E7" s="31"/>
    </row>
    <row r="8" spans="2:5" ht="12.75">
      <c r="B8" s="4"/>
      <c r="C8" s="4"/>
      <c r="D8" s="4"/>
      <c r="E8" s="13"/>
    </row>
    <row r="9" spans="1:5" ht="12.75">
      <c r="A9" s="3"/>
      <c r="B9" s="4"/>
      <c r="C9" s="4" t="s">
        <v>2</v>
      </c>
      <c r="D9" s="4"/>
      <c r="E9" s="13">
        <f>'[1]Balance Sheet'!$E$10</f>
        <v>151996.41</v>
      </c>
    </row>
    <row r="10" spans="1:5" s="3" customFormat="1" ht="12.75">
      <c r="A10" s="2"/>
      <c r="B10" s="4"/>
      <c r="C10" s="25" t="s">
        <v>62</v>
      </c>
      <c r="D10" s="4"/>
      <c r="E10" s="13">
        <f>-'[1]Balance Sheet'!$E$7</f>
        <v>-29867.39</v>
      </c>
    </row>
    <row r="11" spans="2:5" ht="12.75">
      <c r="B11" s="21"/>
      <c r="C11" s="22" t="s">
        <v>37</v>
      </c>
      <c r="D11" s="23"/>
      <c r="E11" s="24">
        <v>137763.4</v>
      </c>
    </row>
    <row r="12" spans="2:5" ht="12.75">
      <c r="B12" s="4"/>
      <c r="C12" s="4"/>
      <c r="D12" s="4"/>
      <c r="E12" s="13"/>
    </row>
    <row r="13" spans="2:5" ht="12.75">
      <c r="B13" s="29" t="s">
        <v>3</v>
      </c>
      <c r="C13" s="30"/>
      <c r="D13" s="29"/>
      <c r="E13" s="32"/>
    </row>
    <row r="14" spans="2:5" ht="12.75">
      <c r="B14" s="4"/>
      <c r="C14" s="4" t="s">
        <v>19</v>
      </c>
      <c r="D14" s="4"/>
      <c r="E14" s="13">
        <f>'[1]Working Budget'!$N$10</f>
        <v>2600</v>
      </c>
    </row>
    <row r="15" spans="2:5" ht="12.75" customHeight="1">
      <c r="B15" s="4"/>
      <c r="C15" s="4" t="s">
        <v>17</v>
      </c>
      <c r="D15" s="4"/>
      <c r="E15" s="13">
        <f>'[1]Working Budget'!$N$12</f>
        <v>63000</v>
      </c>
    </row>
    <row r="16" spans="2:5" ht="12.75" customHeight="1">
      <c r="B16" s="4"/>
      <c r="C16" s="4" t="s">
        <v>18</v>
      </c>
      <c r="D16" s="4"/>
      <c r="E16" s="13">
        <f>'[1]Working Budget'!$N$11</f>
        <v>13000</v>
      </c>
    </row>
    <row r="17" spans="2:5" ht="12.75" customHeight="1">
      <c r="B17" s="4"/>
      <c r="C17" s="4" t="s">
        <v>65</v>
      </c>
      <c r="D17" s="4"/>
      <c r="E17" s="13">
        <f>'[1]Working Budget'!$N$5+'[1]Working Budget'!$N$34</f>
        <v>77700</v>
      </c>
    </row>
    <row r="18" spans="2:5" ht="12.75">
      <c r="B18" s="4"/>
      <c r="C18" s="4" t="s">
        <v>16</v>
      </c>
      <c r="D18" s="4"/>
      <c r="E18" s="13">
        <f>'[1]Working Budget'!$N$19</f>
        <v>5500</v>
      </c>
    </row>
    <row r="19" spans="2:5" ht="12.75">
      <c r="B19" s="4"/>
      <c r="C19" s="4" t="s">
        <v>14</v>
      </c>
      <c r="D19" s="4"/>
      <c r="E19" s="13">
        <f>'[1]Working Budget'!$N$31</f>
        <v>100000</v>
      </c>
    </row>
    <row r="20" spans="2:5" ht="12.75">
      <c r="B20" s="4"/>
      <c r="C20" s="4" t="s">
        <v>39</v>
      </c>
      <c r="D20" s="4"/>
      <c r="E20" s="13">
        <f>'[1]Working Budget'!$N$20</f>
        <v>35000</v>
      </c>
    </row>
    <row r="21" spans="2:5" ht="12.75">
      <c r="B21" s="4"/>
      <c r="C21" s="4" t="s">
        <v>64</v>
      </c>
      <c r="D21" s="4"/>
      <c r="E21" s="13">
        <f>'[1]Working Budget'!$N$41</f>
        <v>2200</v>
      </c>
    </row>
    <row r="22" spans="2:5" ht="12.75">
      <c r="B22" s="4"/>
      <c r="C22" s="4" t="s">
        <v>15</v>
      </c>
      <c r="D22" s="4"/>
      <c r="E22" s="13">
        <f>'[1]Working Budget'!$N$7</f>
        <v>2000</v>
      </c>
    </row>
    <row r="23" spans="2:5" ht="12.75">
      <c r="B23" s="4"/>
      <c r="C23" s="4" t="s">
        <v>66</v>
      </c>
      <c r="D23" s="4"/>
      <c r="E23" s="13">
        <f>'[1]Working Budget'!$N$39</f>
        <v>2200</v>
      </c>
    </row>
    <row r="24" spans="2:5" ht="12.75">
      <c r="B24" s="21"/>
      <c r="C24" s="22" t="s">
        <v>38</v>
      </c>
      <c r="D24" s="23"/>
      <c r="E24" s="24">
        <f>SUM(E14:E23)</f>
        <v>303200</v>
      </c>
    </row>
    <row r="25" spans="2:5" ht="12.75">
      <c r="B25" s="4"/>
      <c r="C25" s="4"/>
      <c r="D25" s="4"/>
      <c r="E25" s="13" t="s">
        <v>13</v>
      </c>
    </row>
    <row r="26" spans="2:5" ht="12.75">
      <c r="B26" s="29" t="s">
        <v>0</v>
      </c>
      <c r="C26" s="30"/>
      <c r="D26" s="29"/>
      <c r="E26" s="32"/>
    </row>
    <row r="27" spans="2:5" ht="12.75">
      <c r="B27" s="4"/>
      <c r="C27" s="4"/>
      <c r="D27" s="4"/>
      <c r="E27" s="13"/>
    </row>
    <row r="28" spans="2:5" ht="12.75">
      <c r="B28" s="8" t="s">
        <v>4</v>
      </c>
      <c r="C28" s="4"/>
      <c r="D28" s="4"/>
      <c r="E28" s="13"/>
    </row>
    <row r="29" spans="2:5" ht="12.75" customHeight="1">
      <c r="B29" s="4"/>
      <c r="C29" s="9" t="s">
        <v>17</v>
      </c>
      <c r="D29" s="4"/>
      <c r="E29" s="13">
        <f>'[1]Working Budget'!$N$73</f>
        <v>2700</v>
      </c>
    </row>
    <row r="30" spans="2:5" ht="12.75" customHeight="1">
      <c r="B30" s="4"/>
      <c r="C30" s="9" t="s">
        <v>16</v>
      </c>
      <c r="D30" s="4"/>
      <c r="E30" s="13">
        <f>'[1]Working Budget'!$N$98</f>
        <v>3000</v>
      </c>
    </row>
    <row r="31" spans="2:5" ht="12.75">
      <c r="B31" s="4"/>
      <c r="C31" s="9" t="s">
        <v>14</v>
      </c>
      <c r="D31" s="4"/>
      <c r="E31" s="13">
        <f>'[1]Working Budget'!$N$88</f>
        <v>47000</v>
      </c>
    </row>
    <row r="32" spans="2:8" ht="12.75">
      <c r="B32" s="4"/>
      <c r="C32" s="9" t="s">
        <v>68</v>
      </c>
      <c r="D32" s="4"/>
      <c r="E32" s="13">
        <f>'[1]Working Budget'!$N$91+'[1]Working Budget'!$N$62</f>
        <v>31500</v>
      </c>
      <c r="G32" s="19"/>
      <c r="H32" s="20"/>
    </row>
    <row r="33" spans="2:8" ht="12.75">
      <c r="B33" s="4"/>
      <c r="C33" s="4" t="s">
        <v>15</v>
      </c>
      <c r="D33" s="4"/>
      <c r="E33" s="13">
        <f>'[1]Working Budget'!$N$69</f>
        <v>100</v>
      </c>
      <c r="G33" s="19"/>
      <c r="H33" s="20"/>
    </row>
    <row r="34" spans="2:8" ht="12.75">
      <c r="B34" s="4"/>
      <c r="C34" s="4" t="s">
        <v>64</v>
      </c>
      <c r="D34" s="4"/>
      <c r="E34" s="13">
        <f>'[1]Working Budget'!$N$99</f>
        <v>50</v>
      </c>
      <c r="G34" s="19"/>
      <c r="H34" s="20"/>
    </row>
    <row r="35" spans="2:8" ht="12.75">
      <c r="B35" s="4"/>
      <c r="C35" s="4"/>
      <c r="D35" s="4"/>
      <c r="E35" s="13"/>
      <c r="G35" s="19"/>
      <c r="H35" s="20"/>
    </row>
    <row r="36" spans="2:8" ht="12.75">
      <c r="B36" s="4"/>
      <c r="C36" s="7" t="s">
        <v>5</v>
      </c>
      <c r="D36" s="8"/>
      <c r="E36" s="12">
        <f>SUM(E29:E34)</f>
        <v>84350</v>
      </c>
      <c r="G36" s="19"/>
      <c r="H36" s="20"/>
    </row>
    <row r="37" spans="2:8" ht="12.75">
      <c r="B37" s="4"/>
      <c r="C37" s="7"/>
      <c r="D37" s="8"/>
      <c r="E37" s="12"/>
      <c r="G37" s="19"/>
      <c r="H37" s="20"/>
    </row>
    <row r="38" spans="2:8" ht="12.75">
      <c r="B38" s="26" t="s">
        <v>46</v>
      </c>
      <c r="C38" s="7"/>
      <c r="D38" s="8"/>
      <c r="E38" s="12"/>
      <c r="G38" s="19"/>
      <c r="H38" s="20"/>
    </row>
    <row r="39" spans="2:5" ht="12.75">
      <c r="B39" s="9"/>
      <c r="C39" s="50" t="s">
        <v>69</v>
      </c>
      <c r="D39" s="4"/>
      <c r="E39" s="13">
        <f>'[1]Working Budget'!$N$128</f>
        <v>65000</v>
      </c>
    </row>
    <row r="40" spans="2:5" ht="12.75">
      <c r="B40" s="9"/>
      <c r="C40" s="49" t="s">
        <v>41</v>
      </c>
      <c r="D40" s="4"/>
      <c r="E40" s="13">
        <f>'[1]Working Budget'!$N$129</f>
        <v>36100</v>
      </c>
    </row>
    <row r="41" spans="2:5" ht="12.75">
      <c r="B41" s="9"/>
      <c r="C41" s="4" t="s">
        <v>42</v>
      </c>
      <c r="D41" s="4"/>
      <c r="E41" s="13">
        <f>'[1]Working Budget'!$N$130</f>
        <v>14000</v>
      </c>
    </row>
    <row r="42" spans="2:5" ht="12.75">
      <c r="B42" s="9"/>
      <c r="C42" s="4" t="s">
        <v>43</v>
      </c>
      <c r="D42" s="4"/>
      <c r="E42" s="13">
        <f>'[1]Working Budget'!$N$131</f>
        <v>12700</v>
      </c>
    </row>
    <row r="43" spans="2:5" ht="12.75">
      <c r="B43" s="9"/>
      <c r="C43" s="4" t="s">
        <v>70</v>
      </c>
      <c r="D43" s="4"/>
      <c r="E43" s="13">
        <f>'[1]Working Budget'!$N$127</f>
        <v>2500</v>
      </c>
    </row>
    <row r="44" spans="2:5" ht="12.75">
      <c r="B44" s="9"/>
      <c r="E44" s="2"/>
    </row>
    <row r="45" spans="2:5" ht="12.75">
      <c r="B45" s="9"/>
      <c r="C45" s="7" t="s">
        <v>44</v>
      </c>
      <c r="D45" s="8"/>
      <c r="E45" s="12">
        <f>SUM(E39:E43)</f>
        <v>130300</v>
      </c>
    </row>
    <row r="46" spans="2:5" ht="12.75">
      <c r="B46" s="9"/>
      <c r="C46" s="7"/>
      <c r="D46" s="8"/>
      <c r="E46" s="12"/>
    </row>
    <row r="47" spans="2:5" ht="12.75">
      <c r="B47" s="26" t="s">
        <v>45</v>
      </c>
      <c r="C47" s="4"/>
      <c r="D47" s="4"/>
      <c r="E47" s="13"/>
    </row>
    <row r="48" spans="2:5" ht="12.75">
      <c r="B48" s="9"/>
      <c r="C48" s="49" t="s">
        <v>49</v>
      </c>
      <c r="D48" s="49"/>
      <c r="E48" s="13">
        <f>'[1]Working Budget'!$N$123</f>
        <v>20000</v>
      </c>
    </row>
    <row r="49" spans="2:5" ht="12.75">
      <c r="B49" s="9"/>
      <c r="C49" s="53" t="s">
        <v>73</v>
      </c>
      <c r="D49" s="52"/>
      <c r="E49" s="13">
        <f>'[1]Working Budget'!$N$115</f>
        <v>50000</v>
      </c>
    </row>
    <row r="50" spans="2:5" ht="12.75">
      <c r="B50" s="9"/>
      <c r="C50" s="51" t="s">
        <v>74</v>
      </c>
      <c r="D50" s="52"/>
      <c r="E50" s="13">
        <f>'[1]Working Budget'!$N$121</f>
        <v>5500</v>
      </c>
    </row>
    <row r="51" spans="2:5" ht="12.75">
      <c r="B51" s="9"/>
      <c r="C51" s="51" t="s">
        <v>21</v>
      </c>
      <c r="D51" s="52"/>
      <c r="E51" s="48">
        <f>'[1]Working Budget'!$N$116</f>
        <v>18300</v>
      </c>
    </row>
    <row r="52" spans="2:5" ht="12.75">
      <c r="B52" s="9"/>
      <c r="C52" s="51" t="s">
        <v>48</v>
      </c>
      <c r="D52" s="52"/>
      <c r="E52" s="48">
        <f>'[1]Working Budget'!$N$117</f>
        <v>15500</v>
      </c>
    </row>
    <row r="53" spans="2:5" ht="12.75">
      <c r="B53" s="4"/>
      <c r="C53" s="9" t="s">
        <v>47</v>
      </c>
      <c r="D53" s="4"/>
      <c r="E53" s="13">
        <f>'[1]Working Budget'!$N$118</f>
        <v>15000</v>
      </c>
    </row>
    <row r="54" spans="2:5" ht="12.75">
      <c r="B54" s="4"/>
      <c r="C54" s="33"/>
      <c r="E54" s="34"/>
    </row>
    <row r="55" spans="2:5" ht="12.75">
      <c r="B55" s="4"/>
      <c r="C55" s="7" t="s">
        <v>50</v>
      </c>
      <c r="D55" s="4"/>
      <c r="E55" s="12">
        <f>SUM(E48:E53)</f>
        <v>124300</v>
      </c>
    </row>
    <row r="56" spans="2:5" ht="12.75">
      <c r="B56" s="4"/>
      <c r="C56" s="7"/>
      <c r="D56" s="4"/>
      <c r="E56" s="12"/>
    </row>
    <row r="57" spans="2:5" ht="12.75">
      <c r="B57" s="8" t="s">
        <v>58</v>
      </c>
      <c r="C57" s="7"/>
      <c r="D57" s="4"/>
      <c r="E57" s="12"/>
    </row>
    <row r="58" spans="2:5" ht="12.75">
      <c r="B58" s="4"/>
      <c r="C58" s="9" t="s">
        <v>22</v>
      </c>
      <c r="D58" s="4"/>
      <c r="E58" s="13">
        <f>'[1]Working Budget'!$N$105</f>
        <v>1400</v>
      </c>
    </row>
    <row r="59" spans="1:5" ht="12.75">
      <c r="A59" s="27"/>
      <c r="B59" s="4"/>
      <c r="C59" s="51" t="s">
        <v>63</v>
      </c>
      <c r="D59" s="4"/>
      <c r="E59" s="13">
        <f>'[1]Working Budget'!$N$103</f>
        <v>2500</v>
      </c>
    </row>
    <row r="60" spans="1:5" ht="12.75">
      <c r="A60" s="2" t="s">
        <v>13</v>
      </c>
      <c r="B60" s="4"/>
      <c r="C60" s="9" t="s">
        <v>23</v>
      </c>
      <c r="D60" s="4"/>
      <c r="E60" s="13">
        <f>'[1]Working Budget'!$N$104</f>
        <v>1000</v>
      </c>
    </row>
    <row r="61" spans="2:5" ht="12.75">
      <c r="B61" s="4"/>
      <c r="C61" s="9" t="s">
        <v>59</v>
      </c>
      <c r="D61" s="4"/>
      <c r="E61" s="13">
        <f>'[1]Working Budget'!$N$102</f>
        <v>2100</v>
      </c>
    </row>
    <row r="62" spans="2:5" ht="12.75">
      <c r="B62" s="4"/>
      <c r="C62" s="7"/>
      <c r="D62" s="8"/>
      <c r="E62" s="12"/>
    </row>
    <row r="63" spans="2:5" ht="12.75">
      <c r="B63" s="4"/>
      <c r="C63" s="7" t="s">
        <v>60</v>
      </c>
      <c r="D63" s="8"/>
      <c r="E63" s="12">
        <f>SUM(E58:E61)</f>
        <v>7000</v>
      </c>
    </row>
    <row r="64" spans="2:5" ht="12.75">
      <c r="B64" s="4"/>
      <c r="C64" s="5"/>
      <c r="D64" s="8"/>
      <c r="E64" s="12"/>
    </row>
    <row r="65" spans="2:5" ht="12.75">
      <c r="B65" s="8" t="s">
        <v>56</v>
      </c>
      <c r="C65" s="5"/>
      <c r="D65" s="8"/>
      <c r="E65" s="12"/>
    </row>
    <row r="66" spans="2:5" ht="12.75">
      <c r="B66" s="4"/>
      <c r="C66" s="9" t="s">
        <v>26</v>
      </c>
      <c r="D66" s="5"/>
      <c r="E66" s="13">
        <f>'[1]Working Budget'!$N$108</f>
        <v>5250</v>
      </c>
    </row>
    <row r="67" spans="2:5" ht="12.75">
      <c r="B67" s="4"/>
      <c r="C67" s="9" t="s">
        <v>27</v>
      </c>
      <c r="D67" s="4"/>
      <c r="E67" s="13">
        <f>'[1]Working Budget'!$N$109</f>
        <v>2000</v>
      </c>
    </row>
    <row r="68" spans="2:5" ht="12.75">
      <c r="B68" s="4"/>
      <c r="C68" s="9" t="s">
        <v>57</v>
      </c>
      <c r="D68" s="4"/>
      <c r="E68" s="13">
        <f>'[1]Working Budget'!$N$112</f>
        <v>1000</v>
      </c>
    </row>
    <row r="69" spans="2:5" ht="12.75">
      <c r="B69" s="4"/>
      <c r="C69" s="9" t="s">
        <v>24</v>
      </c>
      <c r="D69" s="8"/>
      <c r="E69" s="13">
        <f>'[1]Working Budget'!$N$111</f>
        <v>500</v>
      </c>
    </row>
    <row r="70" spans="2:5" ht="12.75">
      <c r="B70" s="4"/>
      <c r="C70" s="25" t="s">
        <v>25</v>
      </c>
      <c r="D70" s="4"/>
      <c r="E70" s="13">
        <f>'[1]Working Budget'!$N$110</f>
        <v>1000</v>
      </c>
    </row>
    <row r="71" spans="2:5" ht="12.75">
      <c r="B71" s="4"/>
      <c r="C71" s="9"/>
      <c r="D71" s="4"/>
      <c r="E71" s="13"/>
    </row>
    <row r="72" spans="2:5" ht="12.75">
      <c r="B72" s="4"/>
      <c r="C72" s="7" t="s">
        <v>9</v>
      </c>
      <c r="D72" s="4"/>
      <c r="E72" s="12">
        <f>SUM(E66:E70)</f>
        <v>9750</v>
      </c>
    </row>
    <row r="73" spans="2:5" ht="12.75">
      <c r="B73" s="4"/>
      <c r="C73" s="4"/>
      <c r="D73" s="8"/>
      <c r="E73" s="13"/>
    </row>
    <row r="74" spans="2:5" ht="12.75">
      <c r="B74" s="8" t="s">
        <v>28</v>
      </c>
      <c r="C74" s="4"/>
      <c r="D74" s="8"/>
      <c r="E74" s="13"/>
    </row>
    <row r="75" spans="2:5" ht="12.75">
      <c r="B75" s="4"/>
      <c r="C75" s="4" t="s">
        <v>51</v>
      </c>
      <c r="D75" s="4"/>
      <c r="E75" s="13">
        <f>'[1]Working Budget'!$N$55</f>
        <v>100</v>
      </c>
    </row>
    <row r="76" spans="2:5" ht="12.75">
      <c r="B76" s="4"/>
      <c r="C76" s="4" t="s">
        <v>11</v>
      </c>
      <c r="D76" s="4"/>
      <c r="E76" s="13">
        <f>'[1]Working Budget'!$N$53</f>
        <v>50</v>
      </c>
    </row>
    <row r="77" spans="2:5" ht="12.75">
      <c r="B77" s="4"/>
      <c r="C77" s="4" t="s">
        <v>30</v>
      </c>
      <c r="D77" s="4"/>
      <c r="E77" s="13">
        <f>'[1]Working Budget'!$N$54</f>
        <v>200</v>
      </c>
    </row>
    <row r="78" spans="2:5" ht="12.75">
      <c r="B78" s="4"/>
      <c r="C78" s="4" t="s">
        <v>61</v>
      </c>
      <c r="D78" s="4"/>
      <c r="E78" s="13">
        <f>'[1]Working Budget'!$N$57</f>
        <v>400</v>
      </c>
    </row>
    <row r="79" spans="2:5" ht="12.75">
      <c r="B79" s="4"/>
      <c r="C79" s="50" t="s">
        <v>71</v>
      </c>
      <c r="D79" s="4"/>
      <c r="E79" s="13">
        <f>'[1]Working Budget'!$N$52</f>
        <v>480</v>
      </c>
    </row>
    <row r="80" spans="2:5" ht="12.75">
      <c r="B80" s="4"/>
      <c r="C80" s="4" t="s">
        <v>8</v>
      </c>
      <c r="D80" s="4"/>
      <c r="E80" s="13">
        <f>'[1]Working Budget'!$N$51</f>
        <v>750</v>
      </c>
    </row>
    <row r="81" spans="2:5" ht="12.75">
      <c r="B81" s="4"/>
      <c r="C81" s="4" t="s">
        <v>29</v>
      </c>
      <c r="D81" s="4"/>
      <c r="E81" s="13">
        <f>'[1]Working Budget'!$N$56</f>
        <v>1400</v>
      </c>
    </row>
    <row r="82" spans="2:5" ht="12.75">
      <c r="B82" s="4"/>
      <c r="C82" s="4" t="s">
        <v>55</v>
      </c>
      <c r="D82" s="4"/>
      <c r="E82" s="13">
        <f>'[1]Working Budget'!$N$46</f>
        <v>300</v>
      </c>
    </row>
    <row r="83" spans="2:5" ht="12.75" customHeight="1">
      <c r="B83" s="4"/>
      <c r="C83" s="9" t="s">
        <v>20</v>
      </c>
      <c r="D83" s="4"/>
      <c r="E83" s="13">
        <f>'[1]Working Budget'!$N$47</f>
        <v>100</v>
      </c>
    </row>
    <row r="84" spans="2:5" ht="12.75" customHeight="1">
      <c r="B84" s="4"/>
      <c r="C84" s="11"/>
      <c r="D84" s="17"/>
      <c r="E84" s="2"/>
    </row>
    <row r="85" spans="2:5" ht="12.75">
      <c r="B85" s="4"/>
      <c r="C85" s="11" t="s">
        <v>31</v>
      </c>
      <c r="D85" s="17"/>
      <c r="E85" s="18">
        <f>SUM(E75:E83)</f>
        <v>3780</v>
      </c>
    </row>
    <row r="86" spans="1:5" ht="12.75">
      <c r="A86" s="27"/>
      <c r="B86" s="16"/>
      <c r="C86" s="11"/>
      <c r="D86" s="8"/>
      <c r="E86" s="12"/>
    </row>
    <row r="87" spans="1:5" ht="12.75">
      <c r="A87" s="27"/>
      <c r="B87" s="17" t="s">
        <v>53</v>
      </c>
      <c r="C87" s="11"/>
      <c r="D87" s="8"/>
      <c r="E87" s="12"/>
    </row>
    <row r="88" spans="1:5" ht="12.75">
      <c r="A88" s="27"/>
      <c r="B88" s="17"/>
      <c r="C88" s="54" t="s">
        <v>52</v>
      </c>
      <c r="D88" s="8"/>
      <c r="E88" s="13">
        <f>'[1]Working Budget'!$N$50</f>
        <v>500</v>
      </c>
    </row>
    <row r="89" spans="1:5" ht="12.75">
      <c r="A89" s="27"/>
      <c r="B89" s="17"/>
      <c r="C89" s="54" t="s">
        <v>75</v>
      </c>
      <c r="D89" s="8"/>
      <c r="E89" s="13">
        <v>600</v>
      </c>
    </row>
    <row r="90" spans="1:5" ht="12.75">
      <c r="A90" s="27"/>
      <c r="B90" s="16"/>
      <c r="C90" s="11"/>
      <c r="D90" s="8"/>
      <c r="E90" s="12"/>
    </row>
    <row r="91" spans="1:5" ht="12.75">
      <c r="A91" s="27"/>
      <c r="B91" s="16"/>
      <c r="C91" s="11" t="s">
        <v>54</v>
      </c>
      <c r="D91" s="8"/>
      <c r="E91" s="12">
        <f>SUM(E88:E90)</f>
        <v>1100</v>
      </c>
    </row>
    <row r="92" spans="1:5" ht="12.75">
      <c r="A92" s="27"/>
      <c r="B92" s="16"/>
      <c r="C92" s="11"/>
      <c r="D92" s="8"/>
      <c r="E92" s="12"/>
    </row>
    <row r="93" spans="2:5" ht="12.75">
      <c r="B93" s="23"/>
      <c r="C93" s="35" t="s">
        <v>1</v>
      </c>
      <c r="D93" s="23"/>
      <c r="E93" s="24">
        <f>E36+E45+E55+E63+E72+E85+E91</f>
        <v>360580</v>
      </c>
    </row>
    <row r="94" spans="2:5" ht="12.75">
      <c r="B94" s="16"/>
      <c r="C94" s="11"/>
      <c r="D94" s="8"/>
      <c r="E94" s="12"/>
    </row>
    <row r="95" spans="2:5" ht="12.75">
      <c r="B95" s="4"/>
      <c r="C95" s="5"/>
      <c r="D95" s="8"/>
      <c r="E95" s="12"/>
    </row>
    <row r="96" spans="2:5" ht="12.75">
      <c r="B96" s="45" t="s">
        <v>10</v>
      </c>
      <c r="C96" s="46"/>
      <c r="D96" s="45"/>
      <c r="E96" s="47"/>
    </row>
    <row r="97" spans="2:5" ht="12.75">
      <c r="B97" s="6"/>
      <c r="C97" s="6" t="s">
        <v>72</v>
      </c>
      <c r="D97" s="10"/>
      <c r="E97" s="14">
        <v>5000</v>
      </c>
    </row>
    <row r="98" spans="2:5" ht="12.75">
      <c r="B98" s="4"/>
      <c r="C98" s="7" t="s">
        <v>7</v>
      </c>
      <c r="D98" s="8"/>
      <c r="E98" s="12">
        <f>E97</f>
        <v>5000</v>
      </c>
    </row>
    <row r="99" spans="2:5" ht="12.75">
      <c r="B99" s="4"/>
      <c r="C99" s="7"/>
      <c r="D99" s="8"/>
      <c r="E99" s="12"/>
    </row>
    <row r="100" spans="2:5" ht="12.75">
      <c r="B100" s="4"/>
      <c r="C100" s="4"/>
      <c r="D100" s="4"/>
      <c r="E100" s="13"/>
    </row>
    <row r="101" spans="2:5" ht="12.75">
      <c r="B101" s="37" t="s">
        <v>34</v>
      </c>
      <c r="C101" s="36"/>
      <c r="D101" s="36"/>
      <c r="E101" s="40"/>
    </row>
    <row r="102" spans="2:5" ht="12.75">
      <c r="B102" s="4"/>
      <c r="C102" s="9" t="s">
        <v>33</v>
      </c>
      <c r="E102" s="38">
        <f>E24-E93-E98</f>
        <v>-62380</v>
      </c>
    </row>
    <row r="103" ht="12.75">
      <c r="B103" s="4"/>
    </row>
    <row r="104" spans="2:5" ht="12.75">
      <c r="B104" s="37" t="s">
        <v>32</v>
      </c>
      <c r="C104" s="39"/>
      <c r="D104" s="39"/>
      <c r="E104" s="39"/>
    </row>
    <row r="105" spans="3:5" ht="12.75">
      <c r="C105" s="9" t="s">
        <v>35</v>
      </c>
      <c r="D105" s="33"/>
      <c r="E105" s="13">
        <f>E11+E102</f>
        <v>75383.4</v>
      </c>
    </row>
    <row r="106" spans="2:5" ht="12.75">
      <c r="B106" s="41"/>
      <c r="C106" s="9" t="s">
        <v>36</v>
      </c>
      <c r="D106" s="42"/>
      <c r="E106" s="13">
        <f>-E10+E97</f>
        <v>34867.39</v>
      </c>
    </row>
    <row r="107" spans="3:5" ht="12.75">
      <c r="C107" s="43"/>
      <c r="D107" s="33"/>
      <c r="E107" s="44"/>
    </row>
    <row r="108" spans="3:5" ht="12.75">
      <c r="C108" s="33"/>
      <c r="D108" s="33"/>
      <c r="E108" s="44"/>
    </row>
  </sheetData>
  <sheetProtection/>
  <mergeCells count="3">
    <mergeCell ref="B1:E1"/>
    <mergeCell ref="B2:E2"/>
    <mergeCell ref="B3:E3"/>
  </mergeCells>
  <printOptions/>
  <pageMargins left="0.25" right="0.25" top="0.27" bottom="0.25" header="0.16" footer="0.5"/>
  <pageSetup fitToHeight="0" fitToWidth="1" orientation="portrait" scale="98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Amber Brittain Hale</cp:lastModifiedBy>
  <cp:lastPrinted>2014-06-02T03:03:26Z</cp:lastPrinted>
  <dcterms:created xsi:type="dcterms:W3CDTF">2008-10-05T23:11:14Z</dcterms:created>
  <dcterms:modified xsi:type="dcterms:W3CDTF">2015-07-31T17:57:13Z</dcterms:modified>
  <cp:category/>
  <cp:version/>
  <cp:contentType/>
  <cp:contentStatus/>
</cp:coreProperties>
</file>